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<sst xmlns="http://schemas.openxmlformats.org/spreadsheetml/2006/main" count="92" uniqueCount="78">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</sst>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H33" sqref="H3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74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3280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3080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77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73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200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142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199.2026840297656</v>
      </c>
      <c r="E15" s="43" t="s">
        <v>38</v>
      </c>
      <c r="F15" s="44">
        <f>($D$14+$D$33)*$D$25*(IF($D$8="M",1.18,1.23)+IF($D$10="R",0.01,0)+IF($D$10="A",0.05,0))</f>
        <v>202.63721306476157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75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76</v>
      </c>
      <c r="J19" s="34"/>
      <c r="K19" s="37"/>
    </row>
    <row r="20" spans="2:11" ht="12.75" customHeight="1">
      <c r="B20" s="28"/>
      <c r="C20" s="29" t="s">
        <v>47</v>
      </c>
      <c r="D20" s="18">
        <v>64</v>
      </c>
      <c r="E20" s="31" t="s">
        <v>9</v>
      </c>
      <c r="F20" s="31"/>
      <c r="G20" s="25">
        <f>(D20-32)*(5/9)</f>
        <v>17.77777777777778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102</v>
      </c>
      <c r="E21" s="31" t="s">
        <v>9</v>
      </c>
      <c r="F21" s="31"/>
      <c r="G21" s="25">
        <f>(D21-32)*(5/9)</f>
        <v>38.88888888888889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0.72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28.88</v>
      </c>
      <c r="E23" s="31" t="s">
        <v>48</v>
      </c>
      <c r="F23" s="31"/>
      <c r="G23" s="47">
        <f>(D23*$I$23)</f>
        <v>977.9891432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1.4774779606153243</v>
      </c>
      <c r="E24" s="31" t="s">
        <v>48</v>
      </c>
      <c r="F24" s="31"/>
      <c r="G24" s="47">
        <f>(D24*$I$23)</f>
        <v>50.03315113570167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1.1079125919341803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-0.09740171988278234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21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65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13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14.799392180799403</v>
      </c>
      <c r="E37" s="31" t="s">
        <v>3</v>
      </c>
      <c r="F37" s="56"/>
      <c r="G37" s="45">
        <f>($D$13/$D$6)^(1/3)*234</f>
        <v>92.10175548752665</v>
      </c>
      <c r="H37" s="33" t="s">
        <v>4</v>
      </c>
      <c r="I37" s="55"/>
      <c r="J37" s="29" t="s">
        <v>6</v>
      </c>
      <c r="K37" s="57">
        <f>$D$38/$D37</f>
        <v>1.0588948389604413</v>
      </c>
      <c r="L37" s="10"/>
      <c r="M37" s="11"/>
    </row>
    <row r="38" spans="2:13" ht="12.75">
      <c r="B38" s="28"/>
      <c r="C38" s="29" t="s">
        <v>26</v>
      </c>
      <c r="D38" s="20">
        <v>15.671</v>
      </c>
      <c r="E38" s="31" t="s">
        <v>3</v>
      </c>
      <c r="F38" s="56"/>
      <c r="G38" s="24">
        <v>90.8</v>
      </c>
      <c r="H38" s="33" t="s">
        <v>4</v>
      </c>
      <c r="I38" s="55"/>
      <c r="J38" s="29" t="s">
        <v>5</v>
      </c>
      <c r="K38" s="57">
        <f>$G$38/$G$37</f>
        <v>0.9858661164422328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15.144730326080458</v>
      </c>
      <c r="E39" s="31" t="s">
        <v>3</v>
      </c>
      <c r="F39" s="56"/>
      <c r="G39" s="45">
        <f>(($D$13*$D$25)/$D$6)^(1/3)*234*$K$38</f>
        <v>93.95524181434938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14.830433144632266</v>
      </c>
      <c r="E40" s="61" t="s">
        <v>3</v>
      </c>
      <c r="F40" s="62"/>
      <c r="G40" s="63">
        <f>(($D$13*$D$25)/$D$7)^(1/3)*234*$K$38</f>
        <v>95.94640872070643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2006-07-13T06:24:35Z</dcterms:modified>
  <cp:category/>
  <cp:version/>
  <cp:contentType/>
  <cp:contentStatus/>
</cp:coreProperties>
</file>